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jameson\Desktop\"/>
    </mc:Choice>
  </mc:AlternateContent>
  <bookViews>
    <workbookView xWindow="0" yWindow="0" windowWidth="28800" windowHeight="11835"/>
  </bookViews>
  <sheets>
    <sheet name="Data Table" sheetId="1" r:id="rId1"/>
  </sheets>
  <externalReferences>
    <externalReference r:id="rId2"/>
  </externalReferenc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D42" i="1"/>
  <c r="C42" i="1"/>
  <c r="B42" i="1"/>
  <c r="E41" i="1"/>
  <c r="D41" i="1"/>
  <c r="C41" i="1"/>
  <c r="B41" i="1"/>
  <c r="E40" i="1"/>
  <c r="D40" i="1"/>
  <c r="C40" i="1"/>
  <c r="B40" i="1"/>
  <c r="E39" i="1"/>
  <c r="D39" i="1"/>
  <c r="C39" i="1"/>
  <c r="B39" i="1"/>
  <c r="E38" i="1"/>
  <c r="D38" i="1"/>
  <c r="C38" i="1"/>
  <c r="B38" i="1"/>
  <c r="E37" i="1"/>
  <c r="D37" i="1"/>
  <c r="C37" i="1"/>
  <c r="B37" i="1"/>
  <c r="E36" i="1"/>
  <c r="D36" i="1"/>
  <c r="C36" i="1"/>
  <c r="B36" i="1"/>
  <c r="E35" i="1"/>
  <c r="D35" i="1"/>
  <c r="C35" i="1"/>
  <c r="B35" i="1"/>
  <c r="E34" i="1"/>
  <c r="D34" i="1"/>
  <c r="C34" i="1"/>
  <c r="B34" i="1"/>
  <c r="E33" i="1"/>
  <c r="D33" i="1"/>
  <c r="C33" i="1"/>
  <c r="B33" i="1"/>
  <c r="E32" i="1"/>
  <c r="D32" i="1"/>
  <c r="C32" i="1"/>
  <c r="B32" i="1"/>
  <c r="E31" i="1"/>
  <c r="D31" i="1"/>
  <c r="C31" i="1"/>
  <c r="B31" i="1"/>
  <c r="E30" i="1"/>
  <c r="D30" i="1"/>
  <c r="C30" i="1"/>
  <c r="B30" i="1"/>
  <c r="E29" i="1"/>
  <c r="D29" i="1"/>
  <c r="C29" i="1"/>
  <c r="B29" i="1"/>
  <c r="E28" i="1"/>
  <c r="D28" i="1"/>
  <c r="C28" i="1"/>
  <c r="B28" i="1"/>
  <c r="E27" i="1"/>
  <c r="D27" i="1"/>
  <c r="C27" i="1"/>
  <c r="B27" i="1"/>
  <c r="E26" i="1"/>
  <c r="D26" i="1"/>
  <c r="C26" i="1"/>
  <c r="B26" i="1"/>
  <c r="E25" i="1"/>
  <c r="D25" i="1"/>
  <c r="C25" i="1"/>
  <c r="B25" i="1"/>
  <c r="E24" i="1"/>
  <c r="D24" i="1"/>
  <c r="C24" i="1"/>
  <c r="B24" i="1"/>
  <c r="E23" i="1"/>
  <c r="D23" i="1"/>
  <c r="C23" i="1"/>
  <c r="B23" i="1"/>
  <c r="E22" i="1"/>
  <c r="D22" i="1"/>
  <c r="C22" i="1"/>
  <c r="B22" i="1"/>
  <c r="E21" i="1"/>
  <c r="D21" i="1"/>
  <c r="C21" i="1"/>
  <c r="B21" i="1"/>
  <c r="E20" i="1"/>
  <c r="D20" i="1"/>
  <c r="C20" i="1"/>
  <c r="B20" i="1"/>
  <c r="E19" i="1"/>
  <c r="D19" i="1"/>
  <c r="C19" i="1"/>
  <c r="B19" i="1"/>
  <c r="E18" i="1"/>
  <c r="D18" i="1"/>
  <c r="C18" i="1"/>
  <c r="B18" i="1"/>
  <c r="E17" i="1"/>
  <c r="D17" i="1"/>
  <c r="C17" i="1"/>
  <c r="B17" i="1"/>
  <c r="E16" i="1"/>
  <c r="D16" i="1"/>
  <c r="C16" i="1"/>
  <c r="B16" i="1"/>
  <c r="E15" i="1"/>
  <c r="D15" i="1"/>
  <c r="C15" i="1"/>
  <c r="B15" i="1"/>
  <c r="E14" i="1"/>
  <c r="D14" i="1"/>
  <c r="C14" i="1"/>
  <c r="B14" i="1"/>
  <c r="E13" i="1"/>
  <c r="D13" i="1"/>
  <c r="C13" i="1"/>
  <c r="B13" i="1"/>
  <c r="E12" i="1"/>
  <c r="D12" i="1"/>
  <c r="C12" i="1"/>
  <c r="B12" i="1"/>
  <c r="E11" i="1"/>
  <c r="D11" i="1"/>
  <c r="C11" i="1"/>
  <c r="B11" i="1"/>
  <c r="E10" i="1"/>
  <c r="D10" i="1"/>
  <c r="C10" i="1"/>
  <c r="B10" i="1"/>
  <c r="E9" i="1"/>
  <c r="D9" i="1"/>
  <c r="C9" i="1"/>
  <c r="B9" i="1"/>
  <c r="E8" i="1"/>
  <c r="D8" i="1"/>
  <c r="C8" i="1"/>
  <c r="B8" i="1"/>
  <c r="E7" i="1"/>
  <c r="D7" i="1"/>
  <c r="C7" i="1"/>
  <c r="B7" i="1"/>
  <c r="E6" i="1"/>
  <c r="D6" i="1"/>
  <c r="C6" i="1"/>
  <c r="B6" i="1"/>
  <c r="E5" i="1"/>
  <c r="D5" i="1"/>
  <c r="C5" i="1"/>
  <c r="B5" i="1"/>
  <c r="E4" i="1"/>
  <c r="D4" i="1"/>
  <c r="C4" i="1"/>
  <c r="B4" i="1"/>
  <c r="E3" i="1"/>
  <c r="D3" i="1"/>
  <c r="C3" i="1"/>
  <c r="B3" i="1"/>
</calcChain>
</file>

<file path=xl/sharedStrings.xml><?xml version="1.0" encoding="utf-8"?>
<sst xmlns="http://schemas.openxmlformats.org/spreadsheetml/2006/main" count="48" uniqueCount="47">
  <si>
    <t>Official Poverty Rates Are High in Many California Counties, 2016</t>
  </si>
  <si>
    <t>Poverty Rate</t>
  </si>
  <si>
    <t>Margin of Error (90 Percent Confidence)*</t>
  </si>
  <si>
    <t>Child Poverty Rate</t>
  </si>
  <si>
    <t>Alameda</t>
  </si>
  <si>
    <t>Butte</t>
  </si>
  <si>
    <t>Contra Costa</t>
  </si>
  <si>
    <t>El Dorado</t>
  </si>
  <si>
    <t>Fresno</t>
  </si>
  <si>
    <t>Humboldt</t>
  </si>
  <si>
    <t>Imperial</t>
  </si>
  <si>
    <t>Kern</t>
  </si>
  <si>
    <t>Kings</t>
  </si>
  <si>
    <t>Lake</t>
  </si>
  <si>
    <t>Los Angeles</t>
  </si>
  <si>
    <t>Madera</t>
  </si>
  <si>
    <t>Marin</t>
  </si>
  <si>
    <t>Mendocino</t>
  </si>
  <si>
    <t>Merced</t>
  </si>
  <si>
    <t>Monterey</t>
  </si>
  <si>
    <t>Napa</t>
  </si>
  <si>
    <t>Nevada</t>
  </si>
  <si>
    <t>Orange</t>
  </si>
  <si>
    <t>Placer</t>
  </si>
  <si>
    <t>Riverside</t>
  </si>
  <si>
    <t>Sacramento</t>
  </si>
  <si>
    <t>San Bernardino</t>
  </si>
  <si>
    <t>San Diego</t>
  </si>
  <si>
    <t>San Francisco</t>
  </si>
  <si>
    <t>San Joaquin</t>
  </si>
  <si>
    <t>San Luis Obispo</t>
  </si>
  <si>
    <t>San Mateo</t>
  </si>
  <si>
    <t>Santa Barbara</t>
  </si>
  <si>
    <t>Santa Clara</t>
  </si>
  <si>
    <t>Santa Cruz</t>
  </si>
  <si>
    <t>Shasta</t>
  </si>
  <si>
    <t>Solano</t>
  </si>
  <si>
    <t>Sonoma</t>
  </si>
  <si>
    <t>Stanislaus</t>
  </si>
  <si>
    <t>Sutter</t>
  </si>
  <si>
    <t>Tulare</t>
  </si>
  <si>
    <t>Ventura</t>
  </si>
  <si>
    <t>Yolo</t>
  </si>
  <si>
    <t>Yuba</t>
  </si>
  <si>
    <t>*A 90 percent confidence interval can be interpreted roughly as providing 90 percent certainty that the actual percentage of people or children living in poverty falls within the range of estimates defined by the margin of error.</t>
  </si>
  <si>
    <t>Note: Data reflect the official federal poverty measure. Data are not available for 18 of California's 58 counties.</t>
  </si>
  <si>
    <t>Source: US Census Bureau, American Community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</si>
</sst>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font>
    <font>
      <sz val="11"/>
      <name val="Calibri"/>
      <family val="2"/>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cellStyleXfs>
  <cellXfs count="17">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4" xfId="0" applyBorder="1" applyAlignment="1">
      <alignmen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0" fillId="0" borderId="4" xfId="0" applyFill="1" applyBorder="1"/>
    <xf numFmtId="164" fontId="0" fillId="0" borderId="5" xfId="0" applyNumberFormat="1" applyFill="1" applyBorder="1" applyAlignment="1">
      <alignment horizontal="center"/>
    </xf>
    <xf numFmtId="164" fontId="0" fillId="0" borderId="6" xfId="0" applyNumberFormat="1" applyFill="1" applyBorder="1" applyAlignment="1">
      <alignment horizontal="center"/>
    </xf>
    <xf numFmtId="0" fontId="0" fillId="0" borderId="7" xfId="0" applyFill="1" applyBorder="1"/>
    <xf numFmtId="164" fontId="0" fillId="0" borderId="8" xfId="0" applyNumberFormat="1" applyFill="1" applyBorder="1" applyAlignment="1">
      <alignment horizontal="center"/>
    </xf>
    <xf numFmtId="164" fontId="0" fillId="0" borderId="9" xfId="0" applyNumberFormat="1" applyFill="1" applyBorder="1" applyAlignment="1">
      <alignment horizontal="center"/>
    </xf>
    <xf numFmtId="0" fontId="2" fillId="0" borderId="0" xfId="0" applyFont="1" applyAlignment="1">
      <alignment horizontal="left" wrapText="1"/>
    </xf>
    <xf numFmtId="0" fontId="2" fillId="0" borderId="0" xfId="0" applyFont="1" applyAlignment="1">
      <alignment horizontal="left"/>
    </xf>
    <xf numFmtId="0" fontId="4" fillId="0" borderId="0" xfId="1" applyFont="1"/>
    <xf numFmtId="0" fontId="0" fillId="0" borderId="0" xfId="0" applyAlignment="1">
      <alignment horizontal="center"/>
    </xf>
  </cellXfs>
  <cellStyles count="2">
    <cellStyle name="Normal" xfId="0" builtinId="0"/>
    <cellStyle name="Normal 11" xfId="1"/>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shared\Staff%20Boxes\Alissa%20A\Poverty\Poverty%20Data%20Release%202017\ACS%20Poverty%20Data%20for%20Map%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S_07_1YR_S1701"/>
      <sheetName val="ACS_15_1YR_S1701"/>
      <sheetName val="ACS_16_1YR_S1701"/>
      <sheetName val="Data summary 2015"/>
      <sheetName val="Data summary 2016"/>
      <sheetName val="Data Table"/>
      <sheetName val="Change 15-16"/>
      <sheetName val="Change 07-16"/>
      <sheetName val="All counties"/>
      <sheetName val="Notes"/>
      <sheetName val="Map Data"/>
    </sheetNames>
    <sheetDataSet>
      <sheetData sheetId="0"/>
      <sheetData sheetId="1"/>
      <sheetData sheetId="2"/>
      <sheetData sheetId="3"/>
      <sheetData sheetId="4">
        <row r="2">
          <cell r="B2" t="str">
            <v>Alameda</v>
          </cell>
          <cell r="C2">
            <v>0.107</v>
          </cell>
          <cell r="D2">
            <v>0.124</v>
          </cell>
          <cell r="E2">
            <v>6.0000000000000001E-3</v>
          </cell>
          <cell r="F2">
            <v>1.6E-2</v>
          </cell>
          <cell r="H2" t="str">
            <v>+/-0.6%</v>
          </cell>
          <cell r="I2" t="str">
            <v>+/-1.6%</v>
          </cell>
        </row>
        <row r="3">
          <cell r="B3" t="str">
            <v>Butte</v>
          </cell>
          <cell r="C3">
            <v>0.19899999999999998</v>
          </cell>
          <cell r="D3">
            <v>0.22</v>
          </cell>
          <cell r="E3">
            <v>2.4E-2</v>
          </cell>
          <cell r="F3">
            <v>5.5E-2</v>
          </cell>
          <cell r="H3" t="str">
            <v>+/-2.4%</v>
          </cell>
          <cell r="I3" t="str">
            <v>+/-5.5%</v>
          </cell>
        </row>
        <row r="4">
          <cell r="B4" t="str">
            <v>Contra Costa</v>
          </cell>
          <cell r="C4">
            <v>8.5999999999999993E-2</v>
          </cell>
          <cell r="D4">
            <v>0.10199999999999999</v>
          </cell>
          <cell r="E4">
            <v>6.9999999999999993E-3</v>
          </cell>
          <cell r="F4">
            <v>1.6E-2</v>
          </cell>
          <cell r="H4" t="str">
            <v>+/-0.7%</v>
          </cell>
          <cell r="I4" t="str">
            <v>+/-1.6%</v>
          </cell>
        </row>
        <row r="5">
          <cell r="B5" t="str">
            <v>El Dorado</v>
          </cell>
          <cell r="C5">
            <v>8.4000000000000005E-2</v>
          </cell>
          <cell r="D5">
            <v>5.7999999999999996E-2</v>
          </cell>
          <cell r="E5">
            <v>1.8000000000000002E-2</v>
          </cell>
          <cell r="F5">
            <v>3.6000000000000004E-2</v>
          </cell>
          <cell r="H5" t="str">
            <v>+/-1.8%</v>
          </cell>
          <cell r="I5" t="str">
            <v>+/-3.6%</v>
          </cell>
        </row>
        <row r="6">
          <cell r="B6" t="str">
            <v>Fresno</v>
          </cell>
          <cell r="C6">
            <v>0.25600000000000001</v>
          </cell>
          <cell r="D6">
            <v>0.379</v>
          </cell>
          <cell r="E6">
            <v>1.3999999999999999E-2</v>
          </cell>
          <cell r="F6">
            <v>2.7000000000000003E-2</v>
          </cell>
          <cell r="H6" t="str">
            <v>+/-1.4%</v>
          </cell>
          <cell r="I6" t="str">
            <v>+/-2.7%</v>
          </cell>
        </row>
        <row r="7">
          <cell r="B7" t="str">
            <v>Humboldt</v>
          </cell>
          <cell r="C7">
            <v>0.20199999999999999</v>
          </cell>
          <cell r="D7">
            <v>0.17100000000000001</v>
          </cell>
          <cell r="E7">
            <v>2.5000000000000001E-2</v>
          </cell>
          <cell r="F7">
            <v>5.5999999999999994E-2</v>
          </cell>
          <cell r="H7" t="str">
            <v>+/-2.5%</v>
          </cell>
          <cell r="I7" t="str">
            <v>+/-5.6%</v>
          </cell>
        </row>
        <row r="8">
          <cell r="B8" t="str">
            <v>Imperial</v>
          </cell>
          <cell r="C8">
            <v>0.24600000000000002</v>
          </cell>
          <cell r="D8">
            <v>0.33700000000000002</v>
          </cell>
          <cell r="E8">
            <v>4.0999999999999995E-2</v>
          </cell>
          <cell r="F8">
            <v>7.0999999999999994E-2</v>
          </cell>
          <cell r="H8" t="str">
            <v>+/-4.1%</v>
          </cell>
          <cell r="I8" t="str">
            <v>+/-7.1%</v>
          </cell>
        </row>
        <row r="9">
          <cell r="B9" t="str">
            <v>Kern</v>
          </cell>
          <cell r="C9">
            <v>0.22699999999999998</v>
          </cell>
          <cell r="D9">
            <v>0.32299999999999995</v>
          </cell>
          <cell r="E9">
            <v>1.4999999999999999E-2</v>
          </cell>
          <cell r="F9">
            <v>0.03</v>
          </cell>
          <cell r="H9" t="str">
            <v>+/-1.5%</v>
          </cell>
          <cell r="I9" t="str">
            <v>+/-3.0%</v>
          </cell>
        </row>
        <row r="10">
          <cell r="B10" t="str">
            <v>Kings</v>
          </cell>
          <cell r="C10">
            <v>0.16</v>
          </cell>
          <cell r="D10">
            <v>0.20100000000000001</v>
          </cell>
          <cell r="E10">
            <v>0.03</v>
          </cell>
          <cell r="F10">
            <v>4.7E-2</v>
          </cell>
          <cell r="H10" t="str">
            <v>+/-3.0%</v>
          </cell>
          <cell r="I10" t="str">
            <v>+/-4.7%</v>
          </cell>
        </row>
        <row r="11">
          <cell r="B11" t="str">
            <v>Lake</v>
          </cell>
          <cell r="C11">
            <v>0.20399999999999999</v>
          </cell>
          <cell r="D11">
            <v>0.27699999999999997</v>
          </cell>
          <cell r="E11">
            <v>4.0999999999999995E-2</v>
          </cell>
          <cell r="F11">
            <v>0.09</v>
          </cell>
          <cell r="H11" t="str">
            <v>+/-4.1%</v>
          </cell>
          <cell r="I11" t="str">
            <v>+/-9.0%</v>
          </cell>
        </row>
        <row r="12">
          <cell r="B12" t="str">
            <v>Los Angeles</v>
          </cell>
          <cell r="C12">
            <v>0.16300000000000001</v>
          </cell>
          <cell r="D12">
            <v>0.23399999999999999</v>
          </cell>
          <cell r="E12">
            <v>4.0000000000000001E-3</v>
          </cell>
          <cell r="F12">
            <v>6.9999999999999993E-3</v>
          </cell>
          <cell r="H12" t="str">
            <v>+/-0.4%</v>
          </cell>
          <cell r="I12" t="str">
            <v>+/-0.7%</v>
          </cell>
        </row>
        <row r="13">
          <cell r="B13" t="str">
            <v>Madera</v>
          </cell>
          <cell r="C13">
            <v>0.20300000000000001</v>
          </cell>
          <cell r="D13">
            <v>0.32400000000000001</v>
          </cell>
          <cell r="E13">
            <v>0.04</v>
          </cell>
          <cell r="F13">
            <v>0.08</v>
          </cell>
          <cell r="H13" t="str">
            <v>+/-4.0%</v>
          </cell>
          <cell r="I13" t="str">
            <v>+/-8.0%</v>
          </cell>
        </row>
        <row r="14">
          <cell r="B14" t="str">
            <v>Marin</v>
          </cell>
          <cell r="C14">
            <v>7.8E-2</v>
          </cell>
          <cell r="D14">
            <v>9.6000000000000002E-2</v>
          </cell>
          <cell r="E14">
            <v>1.3999999999999999E-2</v>
          </cell>
          <cell r="F14">
            <v>3.4000000000000002E-2</v>
          </cell>
          <cell r="H14" t="str">
            <v>+/-1.4%</v>
          </cell>
          <cell r="I14" t="str">
            <v>+/-3.4%</v>
          </cell>
        </row>
        <row r="15">
          <cell r="B15" t="str">
            <v>Mendocino</v>
          </cell>
          <cell r="C15">
            <v>0.19500000000000001</v>
          </cell>
          <cell r="D15">
            <v>0.27399999999999997</v>
          </cell>
          <cell r="E15">
            <v>2.7999999999999997E-2</v>
          </cell>
          <cell r="F15">
            <v>7.2999999999999995E-2</v>
          </cell>
          <cell r="H15" t="str">
            <v>+/-2.8%</v>
          </cell>
          <cell r="I15" t="str">
            <v>+/-7.3%</v>
          </cell>
        </row>
        <row r="16">
          <cell r="B16" t="str">
            <v>Merced</v>
          </cell>
          <cell r="C16">
            <v>0.20300000000000001</v>
          </cell>
          <cell r="D16">
            <v>0.27100000000000002</v>
          </cell>
          <cell r="E16">
            <v>2.4E-2</v>
          </cell>
          <cell r="F16">
            <v>4.4999999999999998E-2</v>
          </cell>
          <cell r="H16" t="str">
            <v>+/-2.4%</v>
          </cell>
          <cell r="I16" t="str">
            <v>+/-4.5%</v>
          </cell>
        </row>
        <row r="17">
          <cell r="B17" t="str">
            <v>Monterey</v>
          </cell>
          <cell r="C17">
            <v>0.125</v>
          </cell>
          <cell r="D17">
            <v>0.18899999999999997</v>
          </cell>
          <cell r="E17">
            <v>1.4999999999999999E-2</v>
          </cell>
          <cell r="F17">
            <v>3.2000000000000001E-2</v>
          </cell>
          <cell r="H17" t="str">
            <v>+/-1.5%</v>
          </cell>
          <cell r="I17" t="str">
            <v>+/-3.2%</v>
          </cell>
        </row>
        <row r="18">
          <cell r="B18" t="str">
            <v>Napa</v>
          </cell>
          <cell r="C18">
            <v>7.2999999999999995E-2</v>
          </cell>
          <cell r="D18">
            <v>5.2000000000000005E-2</v>
          </cell>
          <cell r="E18">
            <v>1.4999999999999999E-2</v>
          </cell>
          <cell r="F18">
            <v>2.8999999999999998E-2</v>
          </cell>
          <cell r="H18" t="str">
            <v>+/-1.5%</v>
          </cell>
          <cell r="I18" t="str">
            <v>+/-2.9%</v>
          </cell>
        </row>
        <row r="19">
          <cell r="B19" t="str">
            <v>Nevada</v>
          </cell>
          <cell r="C19">
            <v>0.107</v>
          </cell>
          <cell r="D19">
            <v>8.3000000000000004E-2</v>
          </cell>
          <cell r="E19">
            <v>2.5000000000000001E-2</v>
          </cell>
          <cell r="F19">
            <v>3.5000000000000003E-2</v>
          </cell>
          <cell r="H19" t="str">
            <v>+/-2.5%</v>
          </cell>
          <cell r="I19" t="str">
            <v>+/-3.5%</v>
          </cell>
        </row>
        <row r="20">
          <cell r="B20" t="str">
            <v>Orange</v>
          </cell>
          <cell r="C20">
            <v>0.11</v>
          </cell>
          <cell r="D20">
            <v>0.14400000000000002</v>
          </cell>
          <cell r="E20">
            <v>6.0000000000000001E-3</v>
          </cell>
          <cell r="F20">
            <v>1.2E-2</v>
          </cell>
          <cell r="H20" t="str">
            <v>+/-0.6%</v>
          </cell>
          <cell r="I20" t="str">
            <v>+/-1.2%</v>
          </cell>
        </row>
        <row r="21">
          <cell r="B21" t="str">
            <v>Placer</v>
          </cell>
          <cell r="C21">
            <v>7.400000000000001E-2</v>
          </cell>
          <cell r="D21">
            <v>7.2999999999999995E-2</v>
          </cell>
          <cell r="E21">
            <v>1.2E-2</v>
          </cell>
          <cell r="F21">
            <v>2.2000000000000002E-2</v>
          </cell>
          <cell r="H21" t="str">
            <v>+/-1.2%</v>
          </cell>
          <cell r="I21" t="str">
            <v>+/-2.2%</v>
          </cell>
        </row>
        <row r="22">
          <cell r="B22" t="str">
            <v>Riverside</v>
          </cell>
          <cell r="C22">
            <v>0.153</v>
          </cell>
          <cell r="D22">
            <v>0.21100000000000002</v>
          </cell>
          <cell r="E22">
            <v>8.0000000000000002E-3</v>
          </cell>
          <cell r="F22">
            <v>1.8000000000000002E-2</v>
          </cell>
          <cell r="H22" t="str">
            <v>+/-0.8%</v>
          </cell>
          <cell r="I22" t="str">
            <v>+/-1.8%</v>
          </cell>
        </row>
        <row r="23">
          <cell r="B23" t="str">
            <v>Sacramento</v>
          </cell>
          <cell r="C23">
            <v>0.16399999999999998</v>
          </cell>
          <cell r="D23">
            <v>0.23800000000000002</v>
          </cell>
          <cell r="E23">
            <v>0.01</v>
          </cell>
          <cell r="F23">
            <v>2.2000000000000002E-2</v>
          </cell>
          <cell r="H23" t="str">
            <v>+/-1.0%</v>
          </cell>
          <cell r="I23" t="str">
            <v>+/-2.2%</v>
          </cell>
        </row>
        <row r="24">
          <cell r="B24" t="str">
            <v>San Bernardino</v>
          </cell>
          <cell r="C24">
            <v>0.17699999999999999</v>
          </cell>
          <cell r="D24">
            <v>0.26</v>
          </cell>
          <cell r="E24">
            <v>9.0000000000000011E-3</v>
          </cell>
          <cell r="F24">
            <v>1.8000000000000002E-2</v>
          </cell>
          <cell r="H24" t="str">
            <v>+/-0.9%</v>
          </cell>
          <cell r="I24" t="str">
            <v>+/-1.8%</v>
          </cell>
        </row>
        <row r="25">
          <cell r="B25" t="str">
            <v>San Diego</v>
          </cell>
          <cell r="C25">
            <v>0.12300000000000001</v>
          </cell>
          <cell r="D25">
            <v>0.16399999999999998</v>
          </cell>
          <cell r="E25">
            <v>6.9999999999999993E-3</v>
          </cell>
          <cell r="F25">
            <v>1.3999999999999999E-2</v>
          </cell>
          <cell r="H25" t="str">
            <v>+/-0.7%</v>
          </cell>
          <cell r="I25" t="str">
            <v>+/-1.4%</v>
          </cell>
        </row>
        <row r="26">
          <cell r="B26" t="str">
            <v>San Francisco</v>
          </cell>
          <cell r="C26">
            <v>0.10099999999999999</v>
          </cell>
          <cell r="D26">
            <v>0.09</v>
          </cell>
          <cell r="E26">
            <v>8.0000000000000002E-3</v>
          </cell>
          <cell r="F26">
            <v>0.02</v>
          </cell>
          <cell r="H26" t="str">
            <v>+/-0.8%</v>
          </cell>
          <cell r="I26" t="str">
            <v>+/-2.0%</v>
          </cell>
        </row>
        <row r="27">
          <cell r="B27" t="str">
            <v>San Joaquin</v>
          </cell>
          <cell r="C27">
            <v>0.14400000000000002</v>
          </cell>
          <cell r="D27">
            <v>0.18600000000000003</v>
          </cell>
          <cell r="E27">
            <v>1.2E-2</v>
          </cell>
          <cell r="F27">
            <v>2.5000000000000001E-2</v>
          </cell>
          <cell r="H27" t="str">
            <v>+/-1.2%</v>
          </cell>
          <cell r="I27" t="str">
            <v>+/-2.5%</v>
          </cell>
        </row>
        <row r="28">
          <cell r="B28" t="str">
            <v>San Luis Obispo</v>
          </cell>
          <cell r="C28">
            <v>0.106</v>
          </cell>
          <cell r="D28">
            <v>6.6000000000000003E-2</v>
          </cell>
          <cell r="E28">
            <v>1.3000000000000001E-2</v>
          </cell>
          <cell r="F28">
            <v>2.5000000000000001E-2</v>
          </cell>
          <cell r="H28" t="str">
            <v>+/-1.3%</v>
          </cell>
          <cell r="I28" t="str">
            <v>+/-2.5%</v>
          </cell>
        </row>
        <row r="29">
          <cell r="B29" t="str">
            <v>San Mateo</v>
          </cell>
          <cell r="C29">
            <v>6.5000000000000002E-2</v>
          </cell>
          <cell r="D29">
            <v>7.5999999999999998E-2</v>
          </cell>
          <cell r="E29">
            <v>6.9999999999999993E-3</v>
          </cell>
          <cell r="F29">
            <v>1.7000000000000001E-2</v>
          </cell>
          <cell r="H29" t="str">
            <v>+/-0.7%</v>
          </cell>
          <cell r="I29" t="str">
            <v>+/-1.7%</v>
          </cell>
        </row>
        <row r="30">
          <cell r="B30" t="str">
            <v>Santa Barbara</v>
          </cell>
          <cell r="C30">
            <v>0.13900000000000001</v>
          </cell>
          <cell r="D30">
            <v>0.153</v>
          </cell>
          <cell r="E30">
            <v>1.7000000000000001E-2</v>
          </cell>
          <cell r="F30">
            <v>3.9E-2</v>
          </cell>
          <cell r="H30" t="str">
            <v>+/-1.7%</v>
          </cell>
          <cell r="I30" t="str">
            <v>+/-3.9%</v>
          </cell>
        </row>
        <row r="31">
          <cell r="B31" t="str">
            <v>Santa Clara</v>
          </cell>
          <cell r="C31">
            <v>9.4E-2</v>
          </cell>
          <cell r="D31">
            <v>0.111</v>
          </cell>
          <cell r="E31">
            <v>6.9999999999999993E-3</v>
          </cell>
          <cell r="F31">
            <v>1.6E-2</v>
          </cell>
          <cell r="H31" t="str">
            <v>+/-0.7%</v>
          </cell>
          <cell r="I31" t="str">
            <v>+/-1.6%</v>
          </cell>
        </row>
        <row r="32">
          <cell r="B32" t="str">
            <v>Santa Cruz</v>
          </cell>
          <cell r="C32">
            <v>0.13699999999999998</v>
          </cell>
          <cell r="D32">
            <v>0.14899999999999999</v>
          </cell>
          <cell r="E32">
            <v>2.1000000000000001E-2</v>
          </cell>
          <cell r="F32">
            <v>4.5999999999999999E-2</v>
          </cell>
          <cell r="H32" t="str">
            <v>+/-2.1%</v>
          </cell>
          <cell r="I32" t="str">
            <v>+/-4.6%</v>
          </cell>
        </row>
        <row r="33">
          <cell r="B33" t="str">
            <v>Shasta</v>
          </cell>
          <cell r="C33">
            <v>0.17499999999999999</v>
          </cell>
          <cell r="D33">
            <v>0.26400000000000001</v>
          </cell>
          <cell r="E33">
            <v>2.3E-2</v>
          </cell>
          <cell r="F33">
            <v>0.06</v>
          </cell>
          <cell r="H33" t="str">
            <v>+/-2.3%</v>
          </cell>
          <cell r="I33" t="str">
            <v>+/-6.0%</v>
          </cell>
        </row>
        <row r="34">
          <cell r="B34" t="str">
            <v>Solano</v>
          </cell>
          <cell r="C34">
            <v>0.11599999999999999</v>
          </cell>
          <cell r="D34">
            <v>0.18899999999999997</v>
          </cell>
          <cell r="E34">
            <v>1.7000000000000001E-2</v>
          </cell>
          <cell r="F34">
            <v>3.7999999999999999E-2</v>
          </cell>
          <cell r="H34" t="str">
            <v>+/-1.7%</v>
          </cell>
          <cell r="I34" t="str">
            <v>+/-3.8%</v>
          </cell>
        </row>
        <row r="35">
          <cell r="B35" t="str">
            <v>Sonoma</v>
          </cell>
          <cell r="C35">
            <v>9.1999999999999998E-2</v>
          </cell>
          <cell r="D35">
            <v>0.1</v>
          </cell>
          <cell r="E35">
            <v>1.2E-2</v>
          </cell>
          <cell r="F35">
            <v>3.3000000000000002E-2</v>
          </cell>
          <cell r="H35" t="str">
            <v>+/-1.2%</v>
          </cell>
          <cell r="I35" t="str">
            <v>+/-3.3%</v>
          </cell>
        </row>
        <row r="36">
          <cell r="B36" t="str">
            <v>Stanislaus</v>
          </cell>
          <cell r="C36">
            <v>0.14199999999999999</v>
          </cell>
          <cell r="D36">
            <v>0.182</v>
          </cell>
          <cell r="E36">
            <v>1.2E-2</v>
          </cell>
          <cell r="F36">
            <v>2.6000000000000002E-2</v>
          </cell>
          <cell r="H36" t="str">
            <v>+/-1.2%</v>
          </cell>
          <cell r="I36" t="str">
            <v>+/-2.6%</v>
          </cell>
        </row>
        <row r="37">
          <cell r="B37" t="str">
            <v>Sutter</v>
          </cell>
          <cell r="C37">
            <v>0.188</v>
          </cell>
          <cell r="D37">
            <v>0.30299999999999999</v>
          </cell>
          <cell r="E37">
            <v>3.7000000000000005E-2</v>
          </cell>
          <cell r="F37">
            <v>8.199999999999999E-2</v>
          </cell>
          <cell r="H37" t="str">
            <v>+/-3.7%</v>
          </cell>
          <cell r="I37" t="str">
            <v>+/-8.2%</v>
          </cell>
        </row>
        <row r="38">
          <cell r="B38" t="str">
            <v>Tulare</v>
          </cell>
          <cell r="C38">
            <v>0.252</v>
          </cell>
          <cell r="D38">
            <v>0.33899999999999997</v>
          </cell>
          <cell r="E38">
            <v>2.2000000000000002E-2</v>
          </cell>
          <cell r="F38">
            <v>3.6000000000000004E-2</v>
          </cell>
          <cell r="H38" t="str">
            <v>+/-2.2%</v>
          </cell>
          <cell r="I38" t="str">
            <v>+/-3.6%</v>
          </cell>
        </row>
        <row r="39">
          <cell r="B39" t="str">
            <v>Ventura</v>
          </cell>
          <cell r="C39">
            <v>9.5000000000000001E-2</v>
          </cell>
          <cell r="D39">
            <v>0.11599999999999999</v>
          </cell>
          <cell r="E39">
            <v>0.01</v>
          </cell>
          <cell r="F39">
            <v>1.9E-2</v>
          </cell>
          <cell r="H39" t="str">
            <v>+/-1.0%</v>
          </cell>
          <cell r="I39" t="str">
            <v>+/-1.9%</v>
          </cell>
        </row>
        <row r="40">
          <cell r="B40" t="str">
            <v>Yolo</v>
          </cell>
          <cell r="C40">
            <v>0.20199999999999999</v>
          </cell>
          <cell r="D40">
            <v>0.154</v>
          </cell>
          <cell r="E40">
            <v>2.1000000000000001E-2</v>
          </cell>
          <cell r="F40">
            <v>4.2000000000000003E-2</v>
          </cell>
          <cell r="H40" t="str">
            <v>+/-2.1%</v>
          </cell>
          <cell r="I40" t="str">
            <v>+/-4.2%</v>
          </cell>
        </row>
        <row r="41">
          <cell r="B41" t="str">
            <v>Yuba</v>
          </cell>
          <cell r="C41">
            <v>0.14800000000000002</v>
          </cell>
          <cell r="D41">
            <v>0.193</v>
          </cell>
          <cell r="E41">
            <v>3.3000000000000002E-2</v>
          </cell>
          <cell r="F41">
            <v>7.400000000000001E-2</v>
          </cell>
          <cell r="H41" t="str">
            <v>+/-3.3%</v>
          </cell>
          <cell r="I41" t="str">
            <v>+/-7.4%</v>
          </cell>
        </row>
        <row r="42">
          <cell r="B42" t="str">
            <v>Alpine</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abSelected="1" zoomScaleNormal="100" workbookViewId="0">
      <selection activeCell="A47" sqref="A47"/>
    </sheetView>
  </sheetViews>
  <sheetFormatPr defaultRowHeight="15" x14ac:dyDescent="0.25"/>
  <cols>
    <col min="1" max="1" width="19.85546875" customWidth="1"/>
    <col min="2" max="5" width="16.140625" style="16" customWidth="1"/>
  </cols>
  <sheetData>
    <row r="1" spans="1:5" x14ac:dyDescent="0.25">
      <c r="A1" s="1" t="s">
        <v>0</v>
      </c>
      <c r="B1" s="2"/>
      <c r="C1" s="2"/>
      <c r="D1" s="2"/>
      <c r="E1" s="3"/>
    </row>
    <row r="2" spans="1:5" ht="45" x14ac:dyDescent="0.25">
      <c r="A2" s="4"/>
      <c r="B2" s="5" t="s">
        <v>1</v>
      </c>
      <c r="C2" s="5" t="s">
        <v>2</v>
      </c>
      <c r="D2" s="5" t="s">
        <v>3</v>
      </c>
      <c r="E2" s="6" t="s">
        <v>2</v>
      </c>
    </row>
    <row r="3" spans="1:5" x14ac:dyDescent="0.25">
      <c r="A3" s="7" t="s">
        <v>4</v>
      </c>
      <c r="B3" s="8">
        <f>VLOOKUP($A3,'[1]Data summary 2016'!$B$2:$F$42,2,0)</f>
        <v>0.107</v>
      </c>
      <c r="C3" s="8" t="str">
        <f>VLOOKUP($A3,'[1]Data summary 2016'!$B$2:$I$41,7,0)</f>
        <v>+/-0.6%</v>
      </c>
      <c r="D3" s="8">
        <f>VLOOKUP($A3,'[1]Data summary 2016'!$B$2:$F$41,3,0)</f>
        <v>0.124</v>
      </c>
      <c r="E3" s="9" t="str">
        <f>VLOOKUP($A3,'[1]Data summary 2016'!$B$2:$I$41,8,0)</f>
        <v>+/-1.6%</v>
      </c>
    </row>
    <row r="4" spans="1:5" x14ac:dyDescent="0.25">
      <c r="A4" s="7" t="s">
        <v>5</v>
      </c>
      <c r="B4" s="8">
        <f>VLOOKUP($A4,'[1]Data summary 2016'!$B$2:$F$42,2,0)</f>
        <v>0.19899999999999998</v>
      </c>
      <c r="C4" s="8" t="str">
        <f>VLOOKUP($A4,'[1]Data summary 2016'!$B$2:$I$41,7,0)</f>
        <v>+/-2.4%</v>
      </c>
      <c r="D4" s="8">
        <f>VLOOKUP($A4,'[1]Data summary 2016'!$B$2:$F$41,3,0)</f>
        <v>0.22</v>
      </c>
      <c r="E4" s="9" t="str">
        <f>VLOOKUP($A4,'[1]Data summary 2016'!$B$2:$I$41,8,0)</f>
        <v>+/-5.5%</v>
      </c>
    </row>
    <row r="5" spans="1:5" x14ac:dyDescent="0.25">
      <c r="A5" s="7" t="s">
        <v>6</v>
      </c>
      <c r="B5" s="8">
        <f>VLOOKUP($A5,'[1]Data summary 2016'!$B$2:$F$42,2,0)</f>
        <v>8.5999999999999993E-2</v>
      </c>
      <c r="C5" s="8" t="str">
        <f>VLOOKUP($A5,'[1]Data summary 2016'!$B$2:$I$41,7,0)</f>
        <v>+/-0.7%</v>
      </c>
      <c r="D5" s="8">
        <f>VLOOKUP($A5,'[1]Data summary 2016'!$B$2:$F$41,3,0)</f>
        <v>0.10199999999999999</v>
      </c>
      <c r="E5" s="9" t="str">
        <f>VLOOKUP($A5,'[1]Data summary 2016'!$B$2:$I$41,8,0)</f>
        <v>+/-1.6%</v>
      </c>
    </row>
    <row r="6" spans="1:5" x14ac:dyDescent="0.25">
      <c r="A6" s="7" t="s">
        <v>7</v>
      </c>
      <c r="B6" s="8">
        <f>VLOOKUP($A6,'[1]Data summary 2016'!$B$2:$F$42,2,0)</f>
        <v>8.4000000000000005E-2</v>
      </c>
      <c r="C6" s="8" t="str">
        <f>VLOOKUP($A6,'[1]Data summary 2016'!$B$2:$I$41,7,0)</f>
        <v>+/-1.8%</v>
      </c>
      <c r="D6" s="8">
        <f>VLOOKUP($A6,'[1]Data summary 2016'!$B$2:$F$41,3,0)</f>
        <v>5.7999999999999996E-2</v>
      </c>
      <c r="E6" s="9" t="str">
        <f>VLOOKUP($A6,'[1]Data summary 2016'!$B$2:$I$41,8,0)</f>
        <v>+/-3.6%</v>
      </c>
    </row>
    <row r="7" spans="1:5" x14ac:dyDescent="0.25">
      <c r="A7" s="7" t="s">
        <v>8</v>
      </c>
      <c r="B7" s="8">
        <f>VLOOKUP($A7,'[1]Data summary 2016'!$B$2:$F$42,2,0)</f>
        <v>0.25600000000000001</v>
      </c>
      <c r="C7" s="8" t="str">
        <f>VLOOKUP($A7,'[1]Data summary 2016'!$B$2:$I$41,7,0)</f>
        <v>+/-1.4%</v>
      </c>
      <c r="D7" s="8">
        <f>VLOOKUP($A7,'[1]Data summary 2016'!$B$2:$F$41,3,0)</f>
        <v>0.379</v>
      </c>
      <c r="E7" s="9" t="str">
        <f>VLOOKUP($A7,'[1]Data summary 2016'!$B$2:$I$41,8,0)</f>
        <v>+/-2.7%</v>
      </c>
    </row>
    <row r="8" spans="1:5" x14ac:dyDescent="0.25">
      <c r="A8" s="7" t="s">
        <v>9</v>
      </c>
      <c r="B8" s="8">
        <f>VLOOKUP($A8,'[1]Data summary 2016'!$B$2:$F$42,2,0)</f>
        <v>0.20199999999999999</v>
      </c>
      <c r="C8" s="8" t="str">
        <f>VLOOKUP($A8,'[1]Data summary 2016'!$B$2:$I$41,7,0)</f>
        <v>+/-2.5%</v>
      </c>
      <c r="D8" s="8">
        <f>VLOOKUP($A8,'[1]Data summary 2016'!$B$2:$F$41,3,0)</f>
        <v>0.17100000000000001</v>
      </c>
      <c r="E8" s="9" t="str">
        <f>VLOOKUP($A8,'[1]Data summary 2016'!$B$2:$I$41,8,0)</f>
        <v>+/-5.6%</v>
      </c>
    </row>
    <row r="9" spans="1:5" x14ac:dyDescent="0.25">
      <c r="A9" s="7" t="s">
        <v>10</v>
      </c>
      <c r="B9" s="8">
        <f>VLOOKUP($A9,'[1]Data summary 2016'!$B$2:$F$42,2,0)</f>
        <v>0.24600000000000002</v>
      </c>
      <c r="C9" s="8" t="str">
        <f>VLOOKUP($A9,'[1]Data summary 2016'!$B$2:$I$41,7,0)</f>
        <v>+/-4.1%</v>
      </c>
      <c r="D9" s="8">
        <f>VLOOKUP($A9,'[1]Data summary 2016'!$B$2:$F$41,3,0)</f>
        <v>0.33700000000000002</v>
      </c>
      <c r="E9" s="9" t="str">
        <f>VLOOKUP($A9,'[1]Data summary 2016'!$B$2:$I$41,8,0)</f>
        <v>+/-7.1%</v>
      </c>
    </row>
    <row r="10" spans="1:5" x14ac:dyDescent="0.25">
      <c r="A10" s="7" t="s">
        <v>11</v>
      </c>
      <c r="B10" s="8">
        <f>VLOOKUP($A10,'[1]Data summary 2016'!$B$2:$F$42,2,0)</f>
        <v>0.22699999999999998</v>
      </c>
      <c r="C10" s="8" t="str">
        <f>VLOOKUP($A10,'[1]Data summary 2016'!$B$2:$I$41,7,0)</f>
        <v>+/-1.5%</v>
      </c>
      <c r="D10" s="8">
        <f>VLOOKUP($A10,'[1]Data summary 2016'!$B$2:$F$41,3,0)</f>
        <v>0.32299999999999995</v>
      </c>
      <c r="E10" s="9" t="str">
        <f>VLOOKUP($A10,'[1]Data summary 2016'!$B$2:$I$41,8,0)</f>
        <v>+/-3.0%</v>
      </c>
    </row>
    <row r="11" spans="1:5" x14ac:dyDescent="0.25">
      <c r="A11" s="7" t="s">
        <v>12</v>
      </c>
      <c r="B11" s="8">
        <f>VLOOKUP($A11,'[1]Data summary 2016'!$B$2:$F$42,2,0)</f>
        <v>0.16</v>
      </c>
      <c r="C11" s="8" t="str">
        <f>VLOOKUP($A11,'[1]Data summary 2016'!$B$2:$I$41,7,0)</f>
        <v>+/-3.0%</v>
      </c>
      <c r="D11" s="8">
        <f>VLOOKUP($A11,'[1]Data summary 2016'!$B$2:$F$41,3,0)</f>
        <v>0.20100000000000001</v>
      </c>
      <c r="E11" s="9" t="str">
        <f>VLOOKUP($A11,'[1]Data summary 2016'!$B$2:$I$41,8,0)</f>
        <v>+/-4.7%</v>
      </c>
    </row>
    <row r="12" spans="1:5" x14ac:dyDescent="0.25">
      <c r="A12" s="7" t="s">
        <v>13</v>
      </c>
      <c r="B12" s="8">
        <f>VLOOKUP($A12,'[1]Data summary 2016'!$B$2:$F$42,2,0)</f>
        <v>0.20399999999999999</v>
      </c>
      <c r="C12" s="8" t="str">
        <f>VLOOKUP($A12,'[1]Data summary 2016'!$B$2:$I$41,7,0)</f>
        <v>+/-4.1%</v>
      </c>
      <c r="D12" s="8">
        <f>VLOOKUP($A12,'[1]Data summary 2016'!$B$2:$F$41,3,0)</f>
        <v>0.27699999999999997</v>
      </c>
      <c r="E12" s="9" t="str">
        <f>VLOOKUP($A12,'[1]Data summary 2016'!$B$2:$I$41,8,0)</f>
        <v>+/-9.0%</v>
      </c>
    </row>
    <row r="13" spans="1:5" x14ac:dyDescent="0.25">
      <c r="A13" s="7" t="s">
        <v>14</v>
      </c>
      <c r="B13" s="8">
        <f>VLOOKUP($A13,'[1]Data summary 2016'!$B$2:$F$42,2,0)</f>
        <v>0.16300000000000001</v>
      </c>
      <c r="C13" s="8" t="str">
        <f>VLOOKUP($A13,'[1]Data summary 2016'!$B$2:$I$41,7,0)</f>
        <v>+/-0.4%</v>
      </c>
      <c r="D13" s="8">
        <f>VLOOKUP($A13,'[1]Data summary 2016'!$B$2:$F$41,3,0)</f>
        <v>0.23399999999999999</v>
      </c>
      <c r="E13" s="9" t="str">
        <f>VLOOKUP($A13,'[1]Data summary 2016'!$B$2:$I$41,8,0)</f>
        <v>+/-0.7%</v>
      </c>
    </row>
    <row r="14" spans="1:5" x14ac:dyDescent="0.25">
      <c r="A14" s="7" t="s">
        <v>15</v>
      </c>
      <c r="B14" s="8">
        <f>VLOOKUP($A14,'[1]Data summary 2016'!$B$2:$F$42,2,0)</f>
        <v>0.20300000000000001</v>
      </c>
      <c r="C14" s="8" t="str">
        <f>VLOOKUP($A14,'[1]Data summary 2016'!$B$2:$I$41,7,0)</f>
        <v>+/-4.0%</v>
      </c>
      <c r="D14" s="8">
        <f>VLOOKUP($A14,'[1]Data summary 2016'!$B$2:$F$41,3,0)</f>
        <v>0.32400000000000001</v>
      </c>
      <c r="E14" s="9" t="str">
        <f>VLOOKUP($A14,'[1]Data summary 2016'!$B$2:$I$41,8,0)</f>
        <v>+/-8.0%</v>
      </c>
    </row>
    <row r="15" spans="1:5" x14ac:dyDescent="0.25">
      <c r="A15" s="7" t="s">
        <v>16</v>
      </c>
      <c r="B15" s="8">
        <f>VLOOKUP($A15,'[1]Data summary 2016'!$B$2:$F$42,2,0)</f>
        <v>7.8E-2</v>
      </c>
      <c r="C15" s="8" t="str">
        <f>VLOOKUP($A15,'[1]Data summary 2016'!$B$2:$I$41,7,0)</f>
        <v>+/-1.4%</v>
      </c>
      <c r="D15" s="8">
        <f>VLOOKUP($A15,'[1]Data summary 2016'!$B$2:$F$41,3,0)</f>
        <v>9.6000000000000002E-2</v>
      </c>
      <c r="E15" s="9" t="str">
        <f>VLOOKUP($A15,'[1]Data summary 2016'!$B$2:$I$41,8,0)</f>
        <v>+/-3.4%</v>
      </c>
    </row>
    <row r="16" spans="1:5" x14ac:dyDescent="0.25">
      <c r="A16" s="7" t="s">
        <v>17</v>
      </c>
      <c r="B16" s="8">
        <f>VLOOKUP($A16,'[1]Data summary 2016'!$B$2:$F$42,2,0)</f>
        <v>0.19500000000000001</v>
      </c>
      <c r="C16" s="8" t="str">
        <f>VLOOKUP($A16,'[1]Data summary 2016'!$B$2:$I$41,7,0)</f>
        <v>+/-2.8%</v>
      </c>
      <c r="D16" s="8">
        <f>VLOOKUP($A16,'[1]Data summary 2016'!$B$2:$F$41,3,0)</f>
        <v>0.27399999999999997</v>
      </c>
      <c r="E16" s="9" t="str">
        <f>VLOOKUP($A16,'[1]Data summary 2016'!$B$2:$I$41,8,0)</f>
        <v>+/-7.3%</v>
      </c>
    </row>
    <row r="17" spans="1:5" x14ac:dyDescent="0.25">
      <c r="A17" s="7" t="s">
        <v>18</v>
      </c>
      <c r="B17" s="8">
        <f>VLOOKUP($A17,'[1]Data summary 2016'!$B$2:$F$42,2,0)</f>
        <v>0.20300000000000001</v>
      </c>
      <c r="C17" s="8" t="str">
        <f>VLOOKUP($A17,'[1]Data summary 2016'!$B$2:$I$41,7,0)</f>
        <v>+/-2.4%</v>
      </c>
      <c r="D17" s="8">
        <f>VLOOKUP($A17,'[1]Data summary 2016'!$B$2:$F$41,3,0)</f>
        <v>0.27100000000000002</v>
      </c>
      <c r="E17" s="9" t="str">
        <f>VLOOKUP($A17,'[1]Data summary 2016'!$B$2:$I$41,8,0)</f>
        <v>+/-4.5%</v>
      </c>
    </row>
    <row r="18" spans="1:5" x14ac:dyDescent="0.25">
      <c r="A18" s="7" t="s">
        <v>19</v>
      </c>
      <c r="B18" s="8">
        <f>VLOOKUP($A18,'[1]Data summary 2016'!$B$2:$F$42,2,0)</f>
        <v>0.125</v>
      </c>
      <c r="C18" s="8" t="str">
        <f>VLOOKUP($A18,'[1]Data summary 2016'!$B$2:$I$41,7,0)</f>
        <v>+/-1.5%</v>
      </c>
      <c r="D18" s="8">
        <f>VLOOKUP($A18,'[1]Data summary 2016'!$B$2:$F$41,3,0)</f>
        <v>0.18899999999999997</v>
      </c>
      <c r="E18" s="9" t="str">
        <f>VLOOKUP($A18,'[1]Data summary 2016'!$B$2:$I$41,8,0)</f>
        <v>+/-3.2%</v>
      </c>
    </row>
    <row r="19" spans="1:5" x14ac:dyDescent="0.25">
      <c r="A19" s="7" t="s">
        <v>20</v>
      </c>
      <c r="B19" s="8">
        <f>VLOOKUP($A19,'[1]Data summary 2016'!$B$2:$F$42,2,0)</f>
        <v>7.2999999999999995E-2</v>
      </c>
      <c r="C19" s="8" t="str">
        <f>VLOOKUP($A19,'[1]Data summary 2016'!$B$2:$I$41,7,0)</f>
        <v>+/-1.5%</v>
      </c>
      <c r="D19" s="8">
        <f>VLOOKUP($A19,'[1]Data summary 2016'!$B$2:$F$41,3,0)</f>
        <v>5.2000000000000005E-2</v>
      </c>
      <c r="E19" s="9" t="str">
        <f>VLOOKUP($A19,'[1]Data summary 2016'!$B$2:$I$41,8,0)</f>
        <v>+/-2.9%</v>
      </c>
    </row>
    <row r="20" spans="1:5" x14ac:dyDescent="0.25">
      <c r="A20" s="7" t="s">
        <v>21</v>
      </c>
      <c r="B20" s="8">
        <f>VLOOKUP($A20,'[1]Data summary 2016'!$B$2:$F$42,2,0)</f>
        <v>0.107</v>
      </c>
      <c r="C20" s="8" t="str">
        <f>VLOOKUP($A20,'[1]Data summary 2016'!$B$2:$I$41,7,0)</f>
        <v>+/-2.5%</v>
      </c>
      <c r="D20" s="8">
        <f>VLOOKUP($A20,'[1]Data summary 2016'!$B$2:$F$41,3,0)</f>
        <v>8.3000000000000004E-2</v>
      </c>
      <c r="E20" s="9" t="str">
        <f>VLOOKUP($A20,'[1]Data summary 2016'!$B$2:$I$41,8,0)</f>
        <v>+/-3.5%</v>
      </c>
    </row>
    <row r="21" spans="1:5" x14ac:dyDescent="0.25">
      <c r="A21" s="7" t="s">
        <v>22</v>
      </c>
      <c r="B21" s="8">
        <f>VLOOKUP($A21,'[1]Data summary 2016'!$B$2:$F$42,2,0)</f>
        <v>0.11</v>
      </c>
      <c r="C21" s="8" t="str">
        <f>VLOOKUP($A21,'[1]Data summary 2016'!$B$2:$I$41,7,0)</f>
        <v>+/-0.6%</v>
      </c>
      <c r="D21" s="8">
        <f>VLOOKUP($A21,'[1]Data summary 2016'!$B$2:$F$41,3,0)</f>
        <v>0.14400000000000002</v>
      </c>
      <c r="E21" s="9" t="str">
        <f>VLOOKUP($A21,'[1]Data summary 2016'!$B$2:$I$41,8,0)</f>
        <v>+/-1.2%</v>
      </c>
    </row>
    <row r="22" spans="1:5" x14ac:dyDescent="0.25">
      <c r="A22" s="7" t="s">
        <v>23</v>
      </c>
      <c r="B22" s="8">
        <f>VLOOKUP($A22,'[1]Data summary 2016'!$B$2:$F$42,2,0)</f>
        <v>7.400000000000001E-2</v>
      </c>
      <c r="C22" s="8" t="str">
        <f>VLOOKUP($A22,'[1]Data summary 2016'!$B$2:$I$41,7,0)</f>
        <v>+/-1.2%</v>
      </c>
      <c r="D22" s="8">
        <f>VLOOKUP($A22,'[1]Data summary 2016'!$B$2:$F$41,3,0)</f>
        <v>7.2999999999999995E-2</v>
      </c>
      <c r="E22" s="9" t="str">
        <f>VLOOKUP($A22,'[1]Data summary 2016'!$B$2:$I$41,8,0)</f>
        <v>+/-2.2%</v>
      </c>
    </row>
    <row r="23" spans="1:5" x14ac:dyDescent="0.25">
      <c r="A23" s="7" t="s">
        <v>24</v>
      </c>
      <c r="B23" s="8">
        <f>VLOOKUP($A23,'[1]Data summary 2016'!$B$2:$F$42,2,0)</f>
        <v>0.153</v>
      </c>
      <c r="C23" s="8" t="str">
        <f>VLOOKUP($A23,'[1]Data summary 2016'!$B$2:$I$41,7,0)</f>
        <v>+/-0.8%</v>
      </c>
      <c r="D23" s="8">
        <f>VLOOKUP($A23,'[1]Data summary 2016'!$B$2:$F$41,3,0)</f>
        <v>0.21100000000000002</v>
      </c>
      <c r="E23" s="9" t="str">
        <f>VLOOKUP($A23,'[1]Data summary 2016'!$B$2:$I$41,8,0)</f>
        <v>+/-1.8%</v>
      </c>
    </row>
    <row r="24" spans="1:5" x14ac:dyDescent="0.25">
      <c r="A24" s="7" t="s">
        <v>25</v>
      </c>
      <c r="B24" s="8">
        <f>VLOOKUP($A24,'[1]Data summary 2016'!$B$2:$F$42,2,0)</f>
        <v>0.16399999999999998</v>
      </c>
      <c r="C24" s="8" t="str">
        <f>VLOOKUP($A24,'[1]Data summary 2016'!$B$2:$I$41,7,0)</f>
        <v>+/-1.0%</v>
      </c>
      <c r="D24" s="8">
        <f>VLOOKUP($A24,'[1]Data summary 2016'!$B$2:$F$41,3,0)</f>
        <v>0.23800000000000002</v>
      </c>
      <c r="E24" s="9" t="str">
        <f>VLOOKUP($A24,'[1]Data summary 2016'!$B$2:$I$41,8,0)</f>
        <v>+/-2.2%</v>
      </c>
    </row>
    <row r="25" spans="1:5" x14ac:dyDescent="0.25">
      <c r="A25" s="7" t="s">
        <v>26</v>
      </c>
      <c r="B25" s="8">
        <f>VLOOKUP($A25,'[1]Data summary 2016'!$B$2:$F$42,2,0)</f>
        <v>0.17699999999999999</v>
      </c>
      <c r="C25" s="8" t="str">
        <f>VLOOKUP($A25,'[1]Data summary 2016'!$B$2:$I$41,7,0)</f>
        <v>+/-0.9%</v>
      </c>
      <c r="D25" s="8">
        <f>VLOOKUP($A25,'[1]Data summary 2016'!$B$2:$F$41,3,0)</f>
        <v>0.26</v>
      </c>
      <c r="E25" s="9" t="str">
        <f>VLOOKUP($A25,'[1]Data summary 2016'!$B$2:$I$41,8,0)</f>
        <v>+/-1.8%</v>
      </c>
    </row>
    <row r="26" spans="1:5" x14ac:dyDescent="0.25">
      <c r="A26" s="7" t="s">
        <v>27</v>
      </c>
      <c r="B26" s="8">
        <f>VLOOKUP($A26,'[1]Data summary 2016'!$B$2:$F$42,2,0)</f>
        <v>0.12300000000000001</v>
      </c>
      <c r="C26" s="8" t="str">
        <f>VLOOKUP($A26,'[1]Data summary 2016'!$B$2:$I$41,7,0)</f>
        <v>+/-0.7%</v>
      </c>
      <c r="D26" s="8">
        <f>VLOOKUP($A26,'[1]Data summary 2016'!$B$2:$F$41,3,0)</f>
        <v>0.16399999999999998</v>
      </c>
      <c r="E26" s="9" t="str">
        <f>VLOOKUP($A26,'[1]Data summary 2016'!$B$2:$I$41,8,0)</f>
        <v>+/-1.4%</v>
      </c>
    </row>
    <row r="27" spans="1:5" x14ac:dyDescent="0.25">
      <c r="A27" s="7" t="s">
        <v>28</v>
      </c>
      <c r="B27" s="8">
        <f>VLOOKUP($A27,'[1]Data summary 2016'!$B$2:$F$42,2,0)</f>
        <v>0.10099999999999999</v>
      </c>
      <c r="C27" s="8" t="str">
        <f>VLOOKUP($A27,'[1]Data summary 2016'!$B$2:$I$41,7,0)</f>
        <v>+/-0.8%</v>
      </c>
      <c r="D27" s="8">
        <f>VLOOKUP($A27,'[1]Data summary 2016'!$B$2:$F$41,3,0)</f>
        <v>0.09</v>
      </c>
      <c r="E27" s="9" t="str">
        <f>VLOOKUP($A27,'[1]Data summary 2016'!$B$2:$I$41,8,0)</f>
        <v>+/-2.0%</v>
      </c>
    </row>
    <row r="28" spans="1:5" x14ac:dyDescent="0.25">
      <c r="A28" s="7" t="s">
        <v>29</v>
      </c>
      <c r="B28" s="8">
        <f>VLOOKUP($A28,'[1]Data summary 2016'!$B$2:$F$42,2,0)</f>
        <v>0.14400000000000002</v>
      </c>
      <c r="C28" s="8" t="str">
        <f>VLOOKUP($A28,'[1]Data summary 2016'!$B$2:$I$41,7,0)</f>
        <v>+/-1.2%</v>
      </c>
      <c r="D28" s="8">
        <f>VLOOKUP($A28,'[1]Data summary 2016'!$B$2:$F$41,3,0)</f>
        <v>0.18600000000000003</v>
      </c>
      <c r="E28" s="9" t="str">
        <f>VLOOKUP($A28,'[1]Data summary 2016'!$B$2:$I$41,8,0)</f>
        <v>+/-2.5%</v>
      </c>
    </row>
    <row r="29" spans="1:5" x14ac:dyDescent="0.25">
      <c r="A29" s="7" t="s">
        <v>30</v>
      </c>
      <c r="B29" s="8">
        <f>VLOOKUP($A29,'[1]Data summary 2016'!$B$2:$F$42,2,0)</f>
        <v>0.106</v>
      </c>
      <c r="C29" s="8" t="str">
        <f>VLOOKUP($A29,'[1]Data summary 2016'!$B$2:$I$41,7,0)</f>
        <v>+/-1.3%</v>
      </c>
      <c r="D29" s="8">
        <f>VLOOKUP($A29,'[1]Data summary 2016'!$B$2:$F$41,3,0)</f>
        <v>6.6000000000000003E-2</v>
      </c>
      <c r="E29" s="9" t="str">
        <f>VLOOKUP($A29,'[1]Data summary 2016'!$B$2:$I$41,8,0)</f>
        <v>+/-2.5%</v>
      </c>
    </row>
    <row r="30" spans="1:5" x14ac:dyDescent="0.25">
      <c r="A30" s="7" t="s">
        <v>31</v>
      </c>
      <c r="B30" s="8">
        <f>VLOOKUP($A30,'[1]Data summary 2016'!$B$2:$F$42,2,0)</f>
        <v>6.5000000000000002E-2</v>
      </c>
      <c r="C30" s="8" t="str">
        <f>VLOOKUP($A30,'[1]Data summary 2016'!$B$2:$I$41,7,0)</f>
        <v>+/-0.7%</v>
      </c>
      <c r="D30" s="8">
        <f>VLOOKUP($A30,'[1]Data summary 2016'!$B$2:$F$41,3,0)</f>
        <v>7.5999999999999998E-2</v>
      </c>
      <c r="E30" s="9" t="str">
        <f>VLOOKUP($A30,'[1]Data summary 2016'!$B$2:$I$41,8,0)</f>
        <v>+/-1.7%</v>
      </c>
    </row>
    <row r="31" spans="1:5" x14ac:dyDescent="0.25">
      <c r="A31" s="7" t="s">
        <v>32</v>
      </c>
      <c r="B31" s="8">
        <f>VLOOKUP($A31,'[1]Data summary 2016'!$B$2:$F$42,2,0)</f>
        <v>0.13900000000000001</v>
      </c>
      <c r="C31" s="8" t="str">
        <f>VLOOKUP($A31,'[1]Data summary 2016'!$B$2:$I$41,7,0)</f>
        <v>+/-1.7%</v>
      </c>
      <c r="D31" s="8">
        <f>VLOOKUP($A31,'[1]Data summary 2016'!$B$2:$F$41,3,0)</f>
        <v>0.153</v>
      </c>
      <c r="E31" s="9" t="str">
        <f>VLOOKUP($A31,'[1]Data summary 2016'!$B$2:$I$41,8,0)</f>
        <v>+/-3.9%</v>
      </c>
    </row>
    <row r="32" spans="1:5" x14ac:dyDescent="0.25">
      <c r="A32" s="7" t="s">
        <v>33</v>
      </c>
      <c r="B32" s="8">
        <f>VLOOKUP($A32,'[1]Data summary 2016'!$B$2:$F$42,2,0)</f>
        <v>9.4E-2</v>
      </c>
      <c r="C32" s="8" t="str">
        <f>VLOOKUP($A32,'[1]Data summary 2016'!$B$2:$I$41,7,0)</f>
        <v>+/-0.7%</v>
      </c>
      <c r="D32" s="8">
        <f>VLOOKUP($A32,'[1]Data summary 2016'!$B$2:$F$41,3,0)</f>
        <v>0.111</v>
      </c>
      <c r="E32" s="9" t="str">
        <f>VLOOKUP($A32,'[1]Data summary 2016'!$B$2:$I$41,8,0)</f>
        <v>+/-1.6%</v>
      </c>
    </row>
    <row r="33" spans="1:5" x14ac:dyDescent="0.25">
      <c r="A33" s="7" t="s">
        <v>34</v>
      </c>
      <c r="B33" s="8">
        <f>VLOOKUP($A33,'[1]Data summary 2016'!$B$2:$F$42,2,0)</f>
        <v>0.13699999999999998</v>
      </c>
      <c r="C33" s="8" t="str">
        <f>VLOOKUP($A33,'[1]Data summary 2016'!$B$2:$I$41,7,0)</f>
        <v>+/-2.1%</v>
      </c>
      <c r="D33" s="8">
        <f>VLOOKUP($A33,'[1]Data summary 2016'!$B$2:$F$41,3,0)</f>
        <v>0.14899999999999999</v>
      </c>
      <c r="E33" s="9" t="str">
        <f>VLOOKUP($A33,'[1]Data summary 2016'!$B$2:$I$41,8,0)</f>
        <v>+/-4.6%</v>
      </c>
    </row>
    <row r="34" spans="1:5" x14ac:dyDescent="0.25">
      <c r="A34" s="7" t="s">
        <v>35</v>
      </c>
      <c r="B34" s="8">
        <f>VLOOKUP($A34,'[1]Data summary 2016'!$B$2:$F$42,2,0)</f>
        <v>0.17499999999999999</v>
      </c>
      <c r="C34" s="8" t="str">
        <f>VLOOKUP($A34,'[1]Data summary 2016'!$B$2:$I$41,7,0)</f>
        <v>+/-2.3%</v>
      </c>
      <c r="D34" s="8">
        <f>VLOOKUP($A34,'[1]Data summary 2016'!$B$2:$F$41,3,0)</f>
        <v>0.26400000000000001</v>
      </c>
      <c r="E34" s="9" t="str">
        <f>VLOOKUP($A34,'[1]Data summary 2016'!$B$2:$I$41,8,0)</f>
        <v>+/-6.0%</v>
      </c>
    </row>
    <row r="35" spans="1:5" x14ac:dyDescent="0.25">
      <c r="A35" s="7" t="s">
        <v>36</v>
      </c>
      <c r="B35" s="8">
        <f>VLOOKUP($A35,'[1]Data summary 2016'!$B$2:$F$42,2,0)</f>
        <v>0.11599999999999999</v>
      </c>
      <c r="C35" s="8" t="str">
        <f>VLOOKUP($A35,'[1]Data summary 2016'!$B$2:$I$41,7,0)</f>
        <v>+/-1.7%</v>
      </c>
      <c r="D35" s="8">
        <f>VLOOKUP($A35,'[1]Data summary 2016'!$B$2:$F$41,3,0)</f>
        <v>0.18899999999999997</v>
      </c>
      <c r="E35" s="9" t="str">
        <f>VLOOKUP($A35,'[1]Data summary 2016'!$B$2:$I$41,8,0)</f>
        <v>+/-3.8%</v>
      </c>
    </row>
    <row r="36" spans="1:5" x14ac:dyDescent="0.25">
      <c r="A36" s="7" t="s">
        <v>37</v>
      </c>
      <c r="B36" s="8">
        <f>VLOOKUP($A36,'[1]Data summary 2016'!$B$2:$F$42,2,0)</f>
        <v>9.1999999999999998E-2</v>
      </c>
      <c r="C36" s="8" t="str">
        <f>VLOOKUP($A36,'[1]Data summary 2016'!$B$2:$I$41,7,0)</f>
        <v>+/-1.2%</v>
      </c>
      <c r="D36" s="8">
        <f>VLOOKUP($A36,'[1]Data summary 2016'!$B$2:$F$41,3,0)</f>
        <v>0.1</v>
      </c>
      <c r="E36" s="9" t="str">
        <f>VLOOKUP($A36,'[1]Data summary 2016'!$B$2:$I$41,8,0)</f>
        <v>+/-3.3%</v>
      </c>
    </row>
    <row r="37" spans="1:5" x14ac:dyDescent="0.25">
      <c r="A37" s="7" t="s">
        <v>38</v>
      </c>
      <c r="B37" s="8">
        <f>VLOOKUP($A37,'[1]Data summary 2016'!$B$2:$F$42,2,0)</f>
        <v>0.14199999999999999</v>
      </c>
      <c r="C37" s="8" t="str">
        <f>VLOOKUP($A37,'[1]Data summary 2016'!$B$2:$I$41,7,0)</f>
        <v>+/-1.2%</v>
      </c>
      <c r="D37" s="8">
        <f>VLOOKUP($A37,'[1]Data summary 2016'!$B$2:$F$41,3,0)</f>
        <v>0.182</v>
      </c>
      <c r="E37" s="9" t="str">
        <f>VLOOKUP($A37,'[1]Data summary 2016'!$B$2:$I$41,8,0)</f>
        <v>+/-2.6%</v>
      </c>
    </row>
    <row r="38" spans="1:5" x14ac:dyDescent="0.25">
      <c r="A38" s="7" t="s">
        <v>39</v>
      </c>
      <c r="B38" s="8">
        <f>VLOOKUP($A38,'[1]Data summary 2016'!$B$2:$F$42,2,0)</f>
        <v>0.188</v>
      </c>
      <c r="C38" s="8" t="str">
        <f>VLOOKUP($A38,'[1]Data summary 2016'!$B$2:$I$41,7,0)</f>
        <v>+/-3.7%</v>
      </c>
      <c r="D38" s="8">
        <f>VLOOKUP($A38,'[1]Data summary 2016'!$B$2:$F$41,3,0)</f>
        <v>0.30299999999999999</v>
      </c>
      <c r="E38" s="9" t="str">
        <f>VLOOKUP($A38,'[1]Data summary 2016'!$B$2:$I$41,8,0)</f>
        <v>+/-8.2%</v>
      </c>
    </row>
    <row r="39" spans="1:5" x14ac:dyDescent="0.25">
      <c r="A39" s="7" t="s">
        <v>40</v>
      </c>
      <c r="B39" s="8">
        <f>VLOOKUP($A39,'[1]Data summary 2016'!$B$2:$F$42,2,0)</f>
        <v>0.252</v>
      </c>
      <c r="C39" s="8" t="str">
        <f>VLOOKUP($A39,'[1]Data summary 2016'!$B$2:$I$41,7,0)</f>
        <v>+/-2.2%</v>
      </c>
      <c r="D39" s="8">
        <f>VLOOKUP($A39,'[1]Data summary 2016'!$B$2:$F$41,3,0)</f>
        <v>0.33899999999999997</v>
      </c>
      <c r="E39" s="9" t="str">
        <f>VLOOKUP($A39,'[1]Data summary 2016'!$B$2:$I$41,8,0)</f>
        <v>+/-3.6%</v>
      </c>
    </row>
    <row r="40" spans="1:5" x14ac:dyDescent="0.25">
      <c r="A40" s="7" t="s">
        <v>41</v>
      </c>
      <c r="B40" s="8">
        <f>VLOOKUP($A40,'[1]Data summary 2016'!$B$2:$F$42,2,0)</f>
        <v>9.5000000000000001E-2</v>
      </c>
      <c r="C40" s="8" t="str">
        <f>VLOOKUP($A40,'[1]Data summary 2016'!$B$2:$I$41,7,0)</f>
        <v>+/-1.0%</v>
      </c>
      <c r="D40" s="8">
        <f>VLOOKUP($A40,'[1]Data summary 2016'!$B$2:$F$41,3,0)</f>
        <v>0.11599999999999999</v>
      </c>
      <c r="E40" s="9" t="str">
        <f>VLOOKUP($A40,'[1]Data summary 2016'!$B$2:$I$41,8,0)</f>
        <v>+/-1.9%</v>
      </c>
    </row>
    <row r="41" spans="1:5" x14ac:dyDescent="0.25">
      <c r="A41" s="7" t="s">
        <v>42</v>
      </c>
      <c r="B41" s="8">
        <f>VLOOKUP($A41,'[1]Data summary 2016'!$B$2:$F$42,2,0)</f>
        <v>0.20199999999999999</v>
      </c>
      <c r="C41" s="8" t="str">
        <f>VLOOKUP($A41,'[1]Data summary 2016'!$B$2:$I$41,7,0)</f>
        <v>+/-2.1%</v>
      </c>
      <c r="D41" s="8">
        <f>VLOOKUP($A41,'[1]Data summary 2016'!$B$2:$F$41,3,0)</f>
        <v>0.154</v>
      </c>
      <c r="E41" s="9" t="str">
        <f>VLOOKUP($A41,'[1]Data summary 2016'!$B$2:$I$41,8,0)</f>
        <v>+/-4.2%</v>
      </c>
    </row>
    <row r="42" spans="1:5" ht="15.75" thickBot="1" x14ac:dyDescent="0.3">
      <c r="A42" s="10" t="s">
        <v>43</v>
      </c>
      <c r="B42" s="11">
        <f>VLOOKUP($A42,'[1]Data summary 2016'!$B$2:$F$42,2,0)</f>
        <v>0.14800000000000002</v>
      </c>
      <c r="C42" s="11" t="str">
        <f>VLOOKUP($A42,'[1]Data summary 2016'!$B$2:$I$41,7,0)</f>
        <v>+/-3.3%</v>
      </c>
      <c r="D42" s="11">
        <f>VLOOKUP($A42,'[1]Data summary 2016'!$B$2:$F$41,3,0)</f>
        <v>0.193</v>
      </c>
      <c r="E42" s="12" t="str">
        <f>VLOOKUP($A42,'[1]Data summary 2016'!$B$2:$I$41,8,0)</f>
        <v>+/-7.4%</v>
      </c>
    </row>
    <row r="43" spans="1:5" ht="41.25" customHeight="1" x14ac:dyDescent="0.25">
      <c r="A43" s="13" t="s">
        <v>44</v>
      </c>
      <c r="B43" s="13"/>
      <c r="C43" s="13"/>
      <c r="D43" s="13"/>
      <c r="E43" s="13"/>
    </row>
    <row r="44" spans="1:5" ht="26.25" customHeight="1" x14ac:dyDescent="0.25">
      <c r="A44" s="13" t="s">
        <v>45</v>
      </c>
      <c r="B44" s="13"/>
      <c r="C44" s="13"/>
      <c r="D44" s="13"/>
      <c r="E44" s="13"/>
    </row>
    <row r="45" spans="1:5" x14ac:dyDescent="0.25">
      <c r="A45" s="14" t="s">
        <v>46</v>
      </c>
      <c r="B45" s="14"/>
      <c r="C45" s="14"/>
      <c r="D45" s="14"/>
      <c r="E45" s="14"/>
    </row>
    <row r="47" spans="1:5" x14ac:dyDescent="0.25">
      <c r="A47" s="15"/>
    </row>
  </sheetData>
  <mergeCells count="4">
    <mergeCell ref="A1:E1"/>
    <mergeCell ref="A43:E43"/>
    <mergeCell ref="A44:E44"/>
    <mergeCell ref="A45:E45"/>
  </mergeCells>
  <conditionalFormatting sqref="A3:E42">
    <cfRule type="expression" dxfId="0" priority="1">
      <formula>MOD(ROW(),2)=1</formula>
    </cfRule>
  </conditionalFormatting>
  <pageMargins left="0.7" right="0.7" top="0.75" bottom="0.75" header="0.3" footer="0.3"/>
  <pageSetup scale="89" orientation="portrait" r:id="rId1"/>
  <headerFooter>
    <oddFooter>&amp;LP:\a-shared\Staff Boxes\Alissa A\Poverty\Poverty Data Release 2017\ACS Poverty Data for Map (test).xlsx
&amp;A
&amp;D,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Table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Jameson</dc:creator>
  <cp:lastModifiedBy>Yesenia Jameson</cp:lastModifiedBy>
  <dcterms:created xsi:type="dcterms:W3CDTF">2017-09-14T18:09:27Z</dcterms:created>
  <dcterms:modified xsi:type="dcterms:W3CDTF">2017-09-14T18:10:39Z</dcterms:modified>
</cp:coreProperties>
</file>